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ooni\Downloads\RKIK_UUS\"/>
    </mc:Choice>
  </mc:AlternateContent>
  <xr:revisionPtr revIDLastSave="0" documentId="13_ncr:1_{E026CE56-91F5-4F3D-B69B-625268E0BEBB}" xr6:coauthVersionLast="47" xr6:coauthVersionMax="47" xr10:uidLastSave="{00000000-0000-0000-0000-000000000000}"/>
  <bookViews>
    <workbookView xWindow="-38370" yWindow="885" windowWidth="21615" windowHeight="19770" xr2:uid="{00000000-000D-0000-FFFF-FFFF00000000}"/>
  </bookViews>
  <sheets>
    <sheet name="Sheet1" sheetId="1" r:id="rId1"/>
  </sheets>
  <definedNames>
    <definedName name="_xlnm._FilterDatabase" localSheetId="0" hidden="1">Sheet1!$A$7:$B$99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8" i="1" l="1"/>
  <c r="F97" i="1"/>
  <c r="F96" i="1"/>
  <c r="F94" i="1"/>
  <c r="F76" i="1"/>
  <c r="F75" i="1"/>
  <c r="F72" i="1"/>
  <c r="F71" i="1"/>
  <c r="F68" i="1"/>
  <c r="F54" i="1"/>
  <c r="F50" i="1"/>
  <c r="C27" i="1"/>
  <c r="C32" i="1"/>
  <c r="C30" i="1"/>
  <c r="C8" i="1"/>
  <c r="C20" i="1"/>
  <c r="C25" i="1" l="1"/>
  <c r="C21" i="1" l="1"/>
  <c r="C17" i="1"/>
  <c r="C16" i="1"/>
  <c r="C13" i="1"/>
  <c r="C35" i="1"/>
  <c r="C33" i="1"/>
  <c r="C31" i="1"/>
  <c r="C29" i="1"/>
  <c r="C23" i="1" l="1"/>
  <c r="C22" i="1"/>
  <c r="C15" i="1" l="1"/>
  <c r="C12" i="1"/>
</calcChain>
</file>

<file path=xl/sharedStrings.xml><?xml version="1.0" encoding="utf-8"?>
<sst xmlns="http://schemas.openxmlformats.org/spreadsheetml/2006/main" count="260" uniqueCount="148">
  <si>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</si>
  <si>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</si>
  <si>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</si>
  <si>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</si>
  <si>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</si>
  <si>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</si>
  <si>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</si>
  <si>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</si>
  <si>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</si>
  <si>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</si>
  <si>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</si>
  <si>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</si>
  <si>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</si>
  <si>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</si>
  <si>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</si>
  <si>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</si>
  <si>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</si>
  <si>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</si>
  <si>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</si>
  <si>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</si>
  <si>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</si>
  <si>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</si>
  <si>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</si>
  <si>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</si>
  <si>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</si>
  <si>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</si>
  <si>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</si>
  <si>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</si>
  <si>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</si>
  <si>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</si>
  <si>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</si>
  <si>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</si>
  <si>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</si>
  <si>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</si>
  <si>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</si>
  <si>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</si>
  <si>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</si>
  <si>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</si>
  <si>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</si>
  <si>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</si>
  <si>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</si>
  <si>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</si>
  <si>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</si>
  <si>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</si>
  <si>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</si>
  <si>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</si>
  <si>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</si>
  <si>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</si>
  <si>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</si>
  <si>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</si>
  <si>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</si>
  <si>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</si>
  <si>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</si>
  <si>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</si>
  <si>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</si>
  <si>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</si>
  <si>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</si>
  <si>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</si>
  <si>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</si>
  <si>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</si>
  <si>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</si>
  <si>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</si>
  <si>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</si>
  <si>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</si>
  <si>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</si>
  <si>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</si>
  <si>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</si>
  <si>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</si>
  <si>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</si>
  <si>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</si>
  <si>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</si>
  <si>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</si>
  <si>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</si>
  <si>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</si>
  <si>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</si>
  <si>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</si>
  <si>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</si>
  <si>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</si>
  <si>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</si>
  <si>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</si>
  <si>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</si>
  <si>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</si>
  <si>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</si>
  <si>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</si>
  <si>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</si>
  <si>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</si>
  <si>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</si>
  <si>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</si>
  <si>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</si>
  <si>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</si>
  <si>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</si>
  <si>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</si>
  <si>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</si>
  <si>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</si>
  <si>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</si>
  <si>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</si>
  <si>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</si>
  <si>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</si>
  <si>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</si>
  <si>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</si>
  <si>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</si>
  <si>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</si>
  <si>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</si>
  <si>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</si>
  <si>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</si>
  <si>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</si>
  <si>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</si>
  <si>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</si>
  <si>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</si>
  <si>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</si>
  <si>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</si>
  <si>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</si>
  <si>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</si>
  <si>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</si>
  <si>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</si>
  <si>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</si>
  <si>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</si>
  <si>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</si>
  <si>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</si>
  <si>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</si>
  <si>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</si>
  <si>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</si>
  <si>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</si>
  <si>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</si>
  <si>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</si>
  <si>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</si>
  <si>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</si>
  <si>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</si>
  <si>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</si>
  <si>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</si>
  <si>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</si>
  <si>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Pakkuja täidab kõik kollased väljad ja kannab rohelise lahtri väärtuse RHRi hindamiskriteeriumite vormile.</t>
  </si>
  <si>
    <t>transport objektile Lääne-Virumaa piires*</t>
  </si>
  <si>
    <t>Prognoos-mahud aastas</t>
  </si>
  <si>
    <t>Pakkumuse vorm (Lääne-Virumaa (sh Keskpolügoon))</t>
  </si>
  <si>
    <t>Tellija peamised asukohad (hind kehtib kõikidele Lääne-Virumaal asuvatele objektidele): Tapa (Loode 35, Lõuna 2, Paide mnt 96), Keskpolügoon (sh teeninduslinnak Tõreska külas), Rabasaare, Rakvere</t>
  </si>
  <si>
    <t>min 10m3 BIOPRESSkonteineri rent - peab sobima vedelate toidujäätmete kogumiseks, transpordiks, ei tohi lekkida, peab olema varustatud seadmetega, mis vähendavad lõhna teket, konteinerisse peab saama mugavalt tühjendada 240 l konteinerit</t>
  </si>
  <si>
    <t>puhastus</t>
  </si>
  <si>
    <t>BIOPRESSkonteineri pesu</t>
  </si>
  <si>
    <t>tühjendus</t>
  </si>
  <si>
    <t>kuni 5 m3 pakendikonteineri  tühjendamine koos utiliseerimisega (umbes 21 tk, 2 korda kuus Tapal)</t>
  </si>
  <si>
    <t>kuni 2,5 m3 pakendikonteineri  tühjendamine koos utiliseerimisega (umbes 1x kvartalis Tapal)</t>
  </si>
  <si>
    <t xml:space="preserve">30+ m3 (kinnine, metallist luugiga, mida saab liigutada hüdrauliliselt või samaväärne, metall) konteineri rent </t>
  </si>
  <si>
    <r>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r>
    <r>
      <rPr>
        <sz val="11"/>
        <color rgb="FFFF0000"/>
        <rFont val="Calibri"/>
        <family val="2"/>
        <charset val="186"/>
        <scheme val="minor"/>
      </rPr>
      <t>Loode 35, Tapa biopressi (AR02) tühjendus üks kord arvestatakse ühe transpordina (tellija konteiner võetakse objektilt kaasa, tühjendatakse ja tuuakse tagasi) ja see toimub väga täpse graafiku alusel söögikordade vahel (väike ajaaken)</t>
    </r>
  </si>
  <si>
    <r>
      <t xml:space="preserve">NB! Minikonkursil esitatud hinnad ei tohi ületada raamlepingus fikseeritud maksimaalseid ühikuhindasid </t>
    </r>
    <r>
      <rPr>
        <sz val="11"/>
        <color rgb="FFFF0000"/>
        <rFont val="Calibri"/>
        <family val="2"/>
        <charset val="186"/>
        <scheme val="minor"/>
      </rPr>
      <t>(G tulbas punase kirjaga märgitud ridadel ei ole raamlepingus maksimaalseid ühikuhindasid fikseeritud ehk nende ridade osas see tingimus ei kehti)</t>
    </r>
    <r>
      <rPr>
        <b/>
        <sz val="11"/>
        <color theme="1"/>
        <rFont val="Calibri"/>
        <family val="2"/>
        <charset val="186"/>
        <scheme val="minor"/>
      </rPr>
      <t>.</t>
    </r>
  </si>
  <si>
    <t>AS Green Marine</t>
  </si>
  <si>
    <t>Ühe ühiku maksumus km-ta alates 01.07.2026</t>
  </si>
  <si>
    <t>Ühe ühiku maksumus km-ta kuni 30.06.26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</si>
</sst>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36">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0" borderId="0" xfId="0" applyAlignment="1">
      <alignment horizontal="left" wrapText="1"/>
    </xf>
    <xf numFmtId="0" fontId="0" fillId="3" borderId="1" xfId="0" applyFill="1" applyBorder="1" applyAlignment="1">
      <alignment horizontal="left" wrapText="1"/>
    </xf>
    <xf numFmtId="0" fontId="0" fillId="3" borderId="1" xfId="0" applyFill="1" applyBorder="1" applyAlignment="1">
      <alignment wrapText="1"/>
    </xf>
    <xf numFmtId="0" fontId="2" fillId="3" borderId="1" xfId="0" applyFont="1" applyFill="1" applyBorder="1" applyAlignment="1">
      <alignment wrapText="1"/>
    </xf>
    <xf numFmtId="0" fontId="4" fillId="3" borderId="1" xfId="0" applyFont="1" applyFill="1" applyBorder="1" applyAlignment="1">
      <alignment wrapText="1"/>
    </xf>
    <xf numFmtId="3" fontId="0" fillId="3" borderId="1" xfId="0" applyNumberFormat="1" applyFill="1" applyBorder="1" applyAlignment="1">
      <alignment wrapText="1"/>
    </xf>
    <xf numFmtId="3" fontId="2" fillId="0" borderId="1" xfId="0" applyNumberFormat="1" applyFont="1" applyBorder="1" applyAlignment="1">
      <alignment wrapText="1"/>
    </xf>
    <xf numFmtId="3" fontId="0" fillId="0" borderId="1" xfId="0" applyNumberFormat="1" applyBorder="1" applyAlignment="1">
      <alignment wrapText="1"/>
    </xf>
    <xf numFmtId="3" fontId="2" fillId="3" borderId="1" xfId="0" applyNumberFormat="1" applyFont="1" applyFill="1" applyBorder="1" applyAlignment="1">
      <alignment wrapText="1"/>
    </xf>
    <xf numFmtId="0" fontId="0" fillId="3" borderId="1" xfId="0" applyFill="1" applyBorder="1"/>
    <xf numFmtId="0" fontId="2" fillId="3" borderId="1" xfId="0" applyFont="1" applyFill="1" applyBorder="1" applyAlignment="1">
      <alignment horizontal="left" wrapText="1"/>
    </xf>
    <xf numFmtId="164" fontId="0" fillId="4" borderId="1" xfId="0" applyNumberFormat="1" applyFill="1" applyBorder="1" applyAlignment="1">
      <alignment wrapText="1"/>
    </xf>
    <xf numFmtId="4" fontId="3" fillId="4" borderId="1" xfId="0" applyNumberFormat="1" applyFont="1" applyFill="1" applyBorder="1" applyAlignment="1">
      <alignment horizontal="center" wrapText="1"/>
    </xf>
    <xf numFmtId="0" fontId="3" fillId="0" borderId="0" xfId="0" applyFont="1" applyAlignment="1">
      <alignment wrapText="1"/>
    </xf>
    <xf numFmtId="0" fontId="0" fillId="0" borderId="0" xfId="0" applyAlignment="1">
      <alignment wrapText="1"/>
    </xf>
    <xf numFmtId="0" fontId="2" fillId="0" borderId="2" xfId="0" applyFont="1" applyBorder="1" applyAlignment="1">
      <alignment wrapText="1"/>
    </xf>
    <xf numFmtId="0" fontId="0" fillId="0" borderId="2" xfId="0" applyBorder="1" applyAlignment="1">
      <alignment wrapText="1"/>
    </xf>
    <xf numFmtId="4" fontId="0" fillId="0" borderId="0" xfId="0" applyNumberFormat="1" applyFill="1" applyAlignment="1">
      <alignment wrapText="1"/>
    </xf>
    <xf numFmtId="4" fontId="3" fillId="0" borderId="1" xfId="0" applyNumberFormat="1" applyFont="1" applyFill="1" applyBorder="1" applyAlignment="1">
      <alignment horizontal="center" wrapText="1"/>
    </xf>
    <xf numFmtId="4" fontId="3" fillId="0" borderId="1" xfId="0" applyNumberFormat="1" applyFont="1" applyFill="1" applyBorder="1" applyAlignment="1">
      <alignment wrapText="1"/>
    </xf>
    <xf numFmtId="164" fontId="0" fillId="0" borderId="1" xfId="0" applyNumberFormat="1" applyFill="1" applyBorder="1" applyAlignment="1">
      <alignment wrapText="1"/>
    </xf>
    <xf numFmtId="4" fontId="0" fillId="0" borderId="0" xfId="0" applyNumberFormat="1" applyFill="1"/>
    <xf numFmtId="164" fontId="6" fillId="0" borderId="1" xfId="0" applyNumberFormat="1" applyFont="1" applyFill="1" applyBorder="1" applyAlignment="1">
      <alignment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6</xdr:col>
      <xdr:colOff>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2-2/23/512-3 muudatus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112"/>
  <sheetViews>
    <sheetView tabSelected="1" zoomScaleNormal="100" workbookViewId="0">
      <selection activeCell="I53" sqref="I53"/>
    </sheetView>
  </sheetViews>
  <sheetFormatPr defaultColWidth="9.140625" defaultRowHeight="15" x14ac:dyDescent="0.25"/>
  <cols>
    <col min="1" max="1" width="15.42578125" style="1" customWidth="1"/>
    <col min="2" max="2" width="66.85546875" style="1" customWidth="1"/>
    <col min="3" max="3" width="10.140625" style="1" customWidth="1"/>
    <col min="4" max="4" width="6.140625" style="1" customWidth="1"/>
    <col min="5" max="5" width="10.42578125" style="30" customWidth="1"/>
    <col min="6" max="6" width="10.42578125" style="9" customWidth="1"/>
    <col min="7" max="7" width="9" style="1" customWidth="1"/>
    <col min="8" max="16384" width="9.140625" style="1"/>
  </cols>
  <sheetData>
    <row r="3" spans="1:7" x14ac:dyDescent="0.25">
      <c r="A3" s="3" t="s">
        <v>134</v>
      </c>
    </row>
    <row r="5" spans="1:7" x14ac:dyDescent="0.25">
      <c r="A5" s="1" t="s">
        <v>87</v>
      </c>
      <c r="B5" s="10" t="s">
        <v>145</v>
      </c>
      <c r="C5" s="13"/>
    </row>
    <row r="6" spans="1:7" x14ac:dyDescent="0.25">
      <c r="A6" s="2" t="s">
        <v>88</v>
      </c>
      <c r="B6" s="10">
        <v>11021057</v>
      </c>
      <c r="C6" s="13"/>
    </row>
    <row r="7" spans="1:7" ht="75" x14ac:dyDescent="0.25">
      <c r="A7" s="8" t="s">
        <v>108</v>
      </c>
      <c r="B7" s="8" t="s">
        <v>104</v>
      </c>
      <c r="C7" s="17" t="s">
        <v>133</v>
      </c>
      <c r="D7" s="8" t="s">
        <v>85</v>
      </c>
      <c r="E7" s="31" t="s">
        <v>147</v>
      </c>
      <c r="F7" s="25" t="s">
        <v>146</v>
      </c>
    </row>
    <row r="8" spans="1:7" x14ac:dyDescent="0.25">
      <c r="A8" s="15" t="s">
        <v>105</v>
      </c>
      <c r="B8" s="15" t="s">
        <v>132</v>
      </c>
      <c r="C8" s="18">
        <f>(30+1)*12+40</f>
        <v>412</v>
      </c>
      <c r="D8" s="4" t="s">
        <v>113</v>
      </c>
      <c r="E8" s="32">
        <v>202.35</v>
      </c>
      <c r="F8" s="32">
        <v>202.35</v>
      </c>
      <c r="G8" s="11"/>
    </row>
    <row r="9" spans="1:7" ht="30" x14ac:dyDescent="0.25">
      <c r="A9" s="15" t="s">
        <v>109</v>
      </c>
      <c r="B9" s="15" t="s">
        <v>103</v>
      </c>
      <c r="C9" s="18">
        <v>10</v>
      </c>
      <c r="D9" s="4" t="s">
        <v>114</v>
      </c>
      <c r="E9" s="32">
        <v>26.625</v>
      </c>
      <c r="F9" s="32">
        <v>26.625</v>
      </c>
      <c r="G9" s="11"/>
    </row>
    <row r="10" spans="1:7" x14ac:dyDescent="0.25">
      <c r="A10" s="6" t="s">
        <v>109</v>
      </c>
      <c r="B10" s="6" t="s">
        <v>127</v>
      </c>
      <c r="C10" s="19">
        <v>1</v>
      </c>
      <c r="D10" s="4" t="s">
        <v>114</v>
      </c>
      <c r="E10" s="32">
        <v>63.9</v>
      </c>
      <c r="F10" s="32">
        <v>63.9</v>
      </c>
      <c r="G10" s="11"/>
    </row>
    <row r="11" spans="1:7" ht="30" x14ac:dyDescent="0.25">
      <c r="A11" s="4" t="s">
        <v>110</v>
      </c>
      <c r="B11" s="4" t="s">
        <v>111</v>
      </c>
      <c r="C11" s="20">
        <v>1</v>
      </c>
      <c r="D11" s="4" t="s">
        <v>115</v>
      </c>
      <c r="E11" s="32">
        <v>29.82</v>
      </c>
      <c r="F11" s="32">
        <v>29.82</v>
      </c>
      <c r="G11" s="11"/>
    </row>
    <row r="12" spans="1:7" ht="30" x14ac:dyDescent="0.25">
      <c r="A12" s="15" t="s">
        <v>110</v>
      </c>
      <c r="B12" s="15" t="s">
        <v>112</v>
      </c>
      <c r="C12" s="18">
        <f>14*12</f>
        <v>168</v>
      </c>
      <c r="D12" s="4" t="s">
        <v>115</v>
      </c>
      <c r="E12" s="32">
        <v>35.144999999999996</v>
      </c>
      <c r="F12" s="32">
        <v>35.144999999999996</v>
      </c>
      <c r="G12" s="11"/>
    </row>
    <row r="13" spans="1:7" x14ac:dyDescent="0.25">
      <c r="A13" s="15" t="s">
        <v>107</v>
      </c>
      <c r="B13" s="15" t="s">
        <v>89</v>
      </c>
      <c r="C13" s="18">
        <f>60*12</f>
        <v>720</v>
      </c>
      <c r="D13" s="4" t="s">
        <v>116</v>
      </c>
      <c r="E13" s="32">
        <v>1.0649999999999999</v>
      </c>
      <c r="F13" s="32">
        <v>1.0649999999999999</v>
      </c>
      <c r="G13" s="11"/>
    </row>
    <row r="14" spans="1:7" x14ac:dyDescent="0.25">
      <c r="A14" s="6" t="s">
        <v>107</v>
      </c>
      <c r="B14" s="6" t="s">
        <v>119</v>
      </c>
      <c r="C14" s="19">
        <v>1</v>
      </c>
      <c r="D14" s="4" t="s">
        <v>116</v>
      </c>
      <c r="E14" s="32">
        <v>1.0649999999999999</v>
      </c>
      <c r="F14" s="32">
        <v>1.0649999999999999</v>
      </c>
      <c r="G14" s="11"/>
    </row>
    <row r="15" spans="1:7" x14ac:dyDescent="0.25">
      <c r="A15" s="15" t="s">
        <v>107</v>
      </c>
      <c r="B15" s="16" t="s">
        <v>94</v>
      </c>
      <c r="C15" s="21">
        <f>14*12</f>
        <v>168</v>
      </c>
      <c r="D15" s="4" t="s">
        <v>116</v>
      </c>
      <c r="E15" s="32">
        <v>1.0649999999999999</v>
      </c>
      <c r="F15" s="32">
        <v>1.0649999999999999</v>
      </c>
      <c r="G15" s="11"/>
    </row>
    <row r="16" spans="1:7" x14ac:dyDescent="0.25">
      <c r="A16" s="15" t="s">
        <v>107</v>
      </c>
      <c r="B16" s="15" t="s">
        <v>123</v>
      </c>
      <c r="C16" s="18">
        <f>19*12</f>
        <v>228</v>
      </c>
      <c r="D16" s="4" t="s">
        <v>116</v>
      </c>
      <c r="E16" s="32">
        <v>1.0649999999999999</v>
      </c>
      <c r="F16" s="32">
        <v>1.0649999999999999</v>
      </c>
      <c r="G16" s="11"/>
    </row>
    <row r="17" spans="1:7" x14ac:dyDescent="0.25">
      <c r="A17" s="15" t="s">
        <v>107</v>
      </c>
      <c r="B17" s="15" t="s">
        <v>124</v>
      </c>
      <c r="C17" s="21">
        <f>(53+2)*12</f>
        <v>660</v>
      </c>
      <c r="D17" s="4" t="s">
        <v>116</v>
      </c>
      <c r="E17" s="32">
        <v>3.1949999999999998</v>
      </c>
      <c r="F17" s="32">
        <v>3.1949999999999998</v>
      </c>
      <c r="G17" s="11"/>
    </row>
    <row r="18" spans="1:7" x14ac:dyDescent="0.25">
      <c r="A18" s="4" t="s">
        <v>107</v>
      </c>
      <c r="B18" s="4" t="s">
        <v>120</v>
      </c>
      <c r="C18" s="20">
        <v>1</v>
      </c>
      <c r="D18" s="4" t="s">
        <v>116</v>
      </c>
      <c r="E18" s="32">
        <v>5.8574999999999999</v>
      </c>
      <c r="F18" s="32">
        <v>5.8574999999999999</v>
      </c>
      <c r="G18" s="11"/>
    </row>
    <row r="19" spans="1:7" x14ac:dyDescent="0.25">
      <c r="A19" s="4" t="s">
        <v>107</v>
      </c>
      <c r="B19" s="6" t="s">
        <v>93</v>
      </c>
      <c r="C19" s="19">
        <v>1</v>
      </c>
      <c r="D19" s="4" t="s">
        <v>116</v>
      </c>
      <c r="E19" s="32">
        <v>3.1949999999999998</v>
      </c>
      <c r="F19" s="32">
        <v>3.1949999999999998</v>
      </c>
      <c r="G19" s="11"/>
    </row>
    <row r="20" spans="1:7" x14ac:dyDescent="0.25">
      <c r="A20" s="15" t="s">
        <v>107</v>
      </c>
      <c r="B20" s="15" t="s">
        <v>90</v>
      </c>
      <c r="C20" s="21">
        <f>30*12</f>
        <v>360</v>
      </c>
      <c r="D20" s="4" t="s">
        <v>116</v>
      </c>
      <c r="E20" s="32">
        <v>1.0649999999999999</v>
      </c>
      <c r="F20" s="32">
        <v>1.0649999999999999</v>
      </c>
      <c r="G20" s="11"/>
    </row>
    <row r="21" spans="1:7" x14ac:dyDescent="0.25">
      <c r="A21" s="15" t="s">
        <v>107</v>
      </c>
      <c r="B21" s="15" t="s">
        <v>121</v>
      </c>
      <c r="C21" s="21">
        <f>6*12</f>
        <v>72</v>
      </c>
      <c r="D21" s="4" t="s">
        <v>116</v>
      </c>
      <c r="E21" s="32">
        <v>5.3249999999999993</v>
      </c>
      <c r="F21" s="32">
        <v>5.3249999999999993</v>
      </c>
      <c r="G21" s="11"/>
    </row>
    <row r="22" spans="1:7" x14ac:dyDescent="0.25">
      <c r="A22" s="15" t="s">
        <v>107</v>
      </c>
      <c r="B22" s="15" t="s">
        <v>97</v>
      </c>
      <c r="C22" s="18">
        <f>1*12</f>
        <v>12</v>
      </c>
      <c r="D22" s="4" t="s">
        <v>116</v>
      </c>
      <c r="E22" s="32">
        <v>19.169999999999998</v>
      </c>
      <c r="F22" s="32">
        <v>19.169999999999998</v>
      </c>
      <c r="G22" s="11"/>
    </row>
    <row r="23" spans="1:7" x14ac:dyDescent="0.25">
      <c r="A23" s="15" t="s">
        <v>107</v>
      </c>
      <c r="B23" s="15" t="s">
        <v>98</v>
      </c>
      <c r="C23" s="21">
        <f>21*12</f>
        <v>252</v>
      </c>
      <c r="D23" s="4" t="s">
        <v>116</v>
      </c>
      <c r="E23" s="32">
        <v>30.884999999999998</v>
      </c>
      <c r="F23" s="32">
        <v>30.884999999999998</v>
      </c>
      <c r="G23" s="11"/>
    </row>
    <row r="24" spans="1:7" ht="30" x14ac:dyDescent="0.25">
      <c r="A24" s="16" t="s">
        <v>139</v>
      </c>
      <c r="B24" s="16" t="s">
        <v>141</v>
      </c>
      <c r="C24" s="21">
        <v>4</v>
      </c>
      <c r="D24" s="4" t="s">
        <v>115</v>
      </c>
      <c r="E24" s="32">
        <v>12.78</v>
      </c>
      <c r="F24" s="32">
        <v>12.78</v>
      </c>
      <c r="G24" s="11"/>
    </row>
    <row r="25" spans="1:7" ht="44.25" customHeight="1" x14ac:dyDescent="0.25">
      <c r="A25" s="16" t="s">
        <v>139</v>
      </c>
      <c r="B25" s="16" t="s">
        <v>140</v>
      </c>
      <c r="C25" s="21">
        <f>21*2*12</f>
        <v>504</v>
      </c>
      <c r="D25" s="4" t="s">
        <v>115</v>
      </c>
      <c r="E25" s="32">
        <v>21.299999999999997</v>
      </c>
      <c r="F25" s="32">
        <v>21.299999999999997</v>
      </c>
      <c r="G25" s="11"/>
    </row>
    <row r="26" spans="1:7" x14ac:dyDescent="0.25">
      <c r="A26" s="4" t="s">
        <v>107</v>
      </c>
      <c r="B26" s="4" t="s">
        <v>99</v>
      </c>
      <c r="C26" s="20">
        <v>1</v>
      </c>
      <c r="D26" s="4" t="s">
        <v>116</v>
      </c>
      <c r="E26" s="32">
        <v>40.47</v>
      </c>
      <c r="F26" s="32">
        <v>40.47</v>
      </c>
      <c r="G26" s="11"/>
    </row>
    <row r="27" spans="1:7" x14ac:dyDescent="0.25">
      <c r="A27" s="15" t="s">
        <v>107</v>
      </c>
      <c r="B27" s="15" t="s">
        <v>100</v>
      </c>
      <c r="C27" s="21">
        <f>2*12</f>
        <v>24</v>
      </c>
      <c r="D27" s="4" t="s">
        <v>116</v>
      </c>
      <c r="E27" s="32">
        <v>47.924999999999997</v>
      </c>
      <c r="F27" s="32">
        <v>47.924999999999997</v>
      </c>
      <c r="G27" s="11"/>
    </row>
    <row r="28" spans="1:7" x14ac:dyDescent="0.25">
      <c r="A28" s="4" t="s">
        <v>107</v>
      </c>
      <c r="B28" s="4" t="s">
        <v>101</v>
      </c>
      <c r="C28" s="20">
        <v>1</v>
      </c>
      <c r="D28" s="4" t="s">
        <v>116</v>
      </c>
      <c r="E28" s="32">
        <v>58.574999999999996</v>
      </c>
      <c r="F28" s="32">
        <v>58.574999999999996</v>
      </c>
      <c r="G28" s="11"/>
    </row>
    <row r="29" spans="1:7" x14ac:dyDescent="0.25">
      <c r="A29" s="15" t="s">
        <v>107</v>
      </c>
      <c r="B29" s="16" t="s">
        <v>122</v>
      </c>
      <c r="C29" s="21">
        <f>2*12</f>
        <v>24</v>
      </c>
      <c r="D29" s="4" t="s">
        <v>116</v>
      </c>
      <c r="E29" s="32">
        <v>63.9</v>
      </c>
      <c r="F29" s="32">
        <v>63.9</v>
      </c>
      <c r="G29" s="11"/>
    </row>
    <row r="30" spans="1:7" x14ac:dyDescent="0.25">
      <c r="A30" s="16" t="s">
        <v>107</v>
      </c>
      <c r="B30" s="16" t="s">
        <v>102</v>
      </c>
      <c r="C30" s="21">
        <f>(2+4)*12</f>
        <v>72</v>
      </c>
      <c r="D30" s="4" t="s">
        <v>116</v>
      </c>
      <c r="E30" s="32">
        <v>69.224999999999994</v>
      </c>
      <c r="F30" s="32">
        <v>69.224999999999994</v>
      </c>
      <c r="G30" s="11"/>
    </row>
    <row r="31" spans="1:7" x14ac:dyDescent="0.25">
      <c r="A31" s="16" t="s">
        <v>107</v>
      </c>
      <c r="B31" s="16" t="s">
        <v>92</v>
      </c>
      <c r="C31" s="21">
        <f>5*12</f>
        <v>60</v>
      </c>
      <c r="D31" s="4" t="s">
        <v>116</v>
      </c>
      <c r="E31" s="32">
        <v>149.1</v>
      </c>
      <c r="F31" s="32">
        <v>149.1</v>
      </c>
      <c r="G31" s="11"/>
    </row>
    <row r="32" spans="1:7" ht="30" x14ac:dyDescent="0.25">
      <c r="A32" s="16" t="s">
        <v>107</v>
      </c>
      <c r="B32" s="16" t="s">
        <v>142</v>
      </c>
      <c r="C32" s="21">
        <f>1*12</f>
        <v>12</v>
      </c>
      <c r="D32" s="4" t="s">
        <v>116</v>
      </c>
      <c r="E32" s="32">
        <v>101.175</v>
      </c>
      <c r="F32" s="32">
        <v>101.175</v>
      </c>
      <c r="G32" s="11"/>
    </row>
    <row r="33" spans="1:7" ht="45" customHeight="1" x14ac:dyDescent="0.25">
      <c r="A33" s="15" t="s">
        <v>107</v>
      </c>
      <c r="B33" s="15" t="s">
        <v>136</v>
      </c>
      <c r="C33" s="21">
        <f>1*12</f>
        <v>12</v>
      </c>
      <c r="D33" s="4" t="s">
        <v>116</v>
      </c>
      <c r="E33" s="32">
        <v>372.75</v>
      </c>
      <c r="F33" s="32">
        <v>372.75</v>
      </c>
      <c r="G33" s="11"/>
    </row>
    <row r="34" spans="1:7" x14ac:dyDescent="0.25">
      <c r="A34" s="15" t="s">
        <v>137</v>
      </c>
      <c r="B34" s="15" t="s">
        <v>138</v>
      </c>
      <c r="C34" s="21">
        <v>1</v>
      </c>
      <c r="D34" s="4" t="s">
        <v>113</v>
      </c>
      <c r="E34" s="32">
        <v>111.82499999999999</v>
      </c>
      <c r="F34" s="32">
        <v>111.82499999999999</v>
      </c>
      <c r="G34" s="11"/>
    </row>
    <row r="35" spans="1:7" x14ac:dyDescent="0.25">
      <c r="A35" s="15" t="s">
        <v>107</v>
      </c>
      <c r="B35" s="16" t="s">
        <v>117</v>
      </c>
      <c r="C35" s="18">
        <f>8*12</f>
        <v>96</v>
      </c>
      <c r="D35" s="4" t="s">
        <v>116</v>
      </c>
      <c r="E35" s="32">
        <v>63.9</v>
      </c>
      <c r="F35" s="32">
        <v>63.9</v>
      </c>
      <c r="G35" s="11"/>
    </row>
    <row r="36" spans="1:7" ht="30" x14ac:dyDescent="0.25">
      <c r="A36" s="15" t="s">
        <v>106</v>
      </c>
      <c r="B36" s="16" t="s">
        <v>95</v>
      </c>
      <c r="C36" s="21">
        <v>12</v>
      </c>
      <c r="D36" s="4" t="s">
        <v>115</v>
      </c>
      <c r="E36" s="32">
        <v>3.1949999999999998</v>
      </c>
      <c r="F36" s="32">
        <v>3.1949999999999998</v>
      </c>
      <c r="G36" s="11"/>
    </row>
    <row r="37" spans="1:7" ht="30" x14ac:dyDescent="0.25">
      <c r="A37" s="15" t="s">
        <v>106</v>
      </c>
      <c r="B37" s="16" t="s">
        <v>96</v>
      </c>
      <c r="C37" s="21">
        <v>12</v>
      </c>
      <c r="D37" s="4" t="s">
        <v>115</v>
      </c>
      <c r="E37" s="32">
        <v>5.3249999999999993</v>
      </c>
      <c r="F37" s="32">
        <v>5.3249999999999993</v>
      </c>
      <c r="G37" s="11"/>
    </row>
    <row r="38" spans="1:7" x14ac:dyDescent="0.25">
      <c r="A38" s="15" t="s">
        <v>106</v>
      </c>
      <c r="B38" s="16" t="s">
        <v>91</v>
      </c>
      <c r="C38" s="21">
        <v>30</v>
      </c>
      <c r="D38" s="4" t="s">
        <v>115</v>
      </c>
      <c r="E38" s="32">
        <v>5.3249999999999993</v>
      </c>
      <c r="F38" s="32">
        <v>5.3249999999999993</v>
      </c>
      <c r="G38" s="11"/>
    </row>
    <row r="39" spans="1:7" ht="30" x14ac:dyDescent="0.25">
      <c r="A39" s="15" t="s">
        <v>46</v>
      </c>
      <c r="B39" s="15" t="s">
        <v>19</v>
      </c>
      <c r="C39" s="21">
        <v>400</v>
      </c>
      <c r="D39" s="4" t="s">
        <v>86</v>
      </c>
      <c r="E39" s="33">
        <v>0.45794999999999997</v>
      </c>
      <c r="F39" s="35">
        <v>0.45794999999999997</v>
      </c>
      <c r="G39" s="11"/>
    </row>
    <row r="40" spans="1:7" x14ac:dyDescent="0.25">
      <c r="A40" s="15" t="s">
        <v>47</v>
      </c>
      <c r="B40" s="22" t="s">
        <v>20</v>
      </c>
      <c r="C40" s="18">
        <v>120</v>
      </c>
      <c r="D40" s="4" t="s">
        <v>86</v>
      </c>
      <c r="E40" s="33">
        <v>0.45794999999999997</v>
      </c>
      <c r="F40" s="35">
        <v>0.45794999999999997</v>
      </c>
      <c r="G40" s="11"/>
    </row>
    <row r="41" spans="1:7" ht="45" x14ac:dyDescent="0.25">
      <c r="A41" s="5">
        <v>100101</v>
      </c>
      <c r="B41" s="6" t="s">
        <v>79</v>
      </c>
      <c r="C41" s="19">
        <v>1</v>
      </c>
      <c r="D41" s="4" t="s">
        <v>86</v>
      </c>
      <c r="E41" s="33">
        <v>0.1065</v>
      </c>
      <c r="F41" s="35">
        <v>0.1065</v>
      </c>
      <c r="G41" s="11"/>
    </row>
    <row r="42" spans="1:7" x14ac:dyDescent="0.25">
      <c r="A42" s="15" t="s">
        <v>60</v>
      </c>
      <c r="B42" s="15" t="s">
        <v>31</v>
      </c>
      <c r="C42" s="18">
        <v>20000</v>
      </c>
      <c r="D42" s="4" t="s">
        <v>86</v>
      </c>
      <c r="E42" s="33">
        <v>-2.8050000000000002E-2</v>
      </c>
      <c r="F42" s="35">
        <v>-2.8050000000000002E-2</v>
      </c>
      <c r="G42" s="11"/>
    </row>
    <row r="43" spans="1:7" x14ac:dyDescent="0.25">
      <c r="A43" s="16" t="s">
        <v>61</v>
      </c>
      <c r="B43" s="16" t="s">
        <v>32</v>
      </c>
      <c r="C43" s="21">
        <v>70000</v>
      </c>
      <c r="D43" s="4" t="s">
        <v>86</v>
      </c>
      <c r="E43" s="33">
        <v>-2.8050000000000002E-2</v>
      </c>
      <c r="F43" s="35">
        <v>-2.8050000000000002E-2</v>
      </c>
      <c r="G43" s="11"/>
    </row>
    <row r="44" spans="1:7" x14ac:dyDescent="0.25">
      <c r="A44" s="6" t="s">
        <v>62</v>
      </c>
      <c r="B44" s="6" t="s">
        <v>33</v>
      </c>
      <c r="C44" s="20">
        <v>1</v>
      </c>
      <c r="D44" s="4" t="s">
        <v>86</v>
      </c>
      <c r="E44" s="33">
        <v>7.4550000000000005E-2</v>
      </c>
      <c r="F44" s="35">
        <v>7.4550000000000005E-2</v>
      </c>
      <c r="G44" s="11"/>
    </row>
    <row r="45" spans="1:7" x14ac:dyDescent="0.25">
      <c r="A45" s="6" t="s">
        <v>63</v>
      </c>
      <c r="B45" s="6" t="s">
        <v>34</v>
      </c>
      <c r="C45" s="19">
        <v>1</v>
      </c>
      <c r="D45" s="4" t="s">
        <v>86</v>
      </c>
      <c r="E45" s="33">
        <v>-4.6750000000000007E-2</v>
      </c>
      <c r="F45" s="35">
        <v>-4.6750000000000007E-2</v>
      </c>
      <c r="G45" s="11"/>
    </row>
    <row r="46" spans="1:7" x14ac:dyDescent="0.25">
      <c r="A46" s="14">
        <v>150101</v>
      </c>
      <c r="B46" s="15" t="s">
        <v>80</v>
      </c>
      <c r="C46" s="18">
        <v>60000</v>
      </c>
      <c r="D46" s="4" t="s">
        <v>86</v>
      </c>
      <c r="E46" s="33">
        <v>0</v>
      </c>
      <c r="F46" s="35">
        <v>0</v>
      </c>
      <c r="G46" s="11"/>
    </row>
    <row r="47" spans="1:7" x14ac:dyDescent="0.25">
      <c r="A47" s="7">
        <v>150102</v>
      </c>
      <c r="B47" s="6" t="s">
        <v>36</v>
      </c>
      <c r="C47" s="19">
        <v>1</v>
      </c>
      <c r="D47" s="4" t="s">
        <v>86</v>
      </c>
      <c r="E47" s="33">
        <v>6.3899999999999998E-2</v>
      </c>
      <c r="F47" s="35">
        <v>6.3899999999999998E-2</v>
      </c>
      <c r="G47" s="11"/>
    </row>
    <row r="48" spans="1:7" x14ac:dyDescent="0.25">
      <c r="A48" s="23">
        <v>150103</v>
      </c>
      <c r="B48" s="16" t="s">
        <v>0</v>
      </c>
      <c r="C48" s="18">
        <v>6000</v>
      </c>
      <c r="D48" s="4" t="s">
        <v>86</v>
      </c>
      <c r="E48" s="33">
        <v>2.1299999999999999E-2</v>
      </c>
      <c r="F48" s="35">
        <v>2.1299999999999999E-2</v>
      </c>
      <c r="G48" s="11"/>
    </row>
    <row r="49" spans="1:7" x14ac:dyDescent="0.25">
      <c r="A49" s="14">
        <v>150104</v>
      </c>
      <c r="B49" s="15" t="s">
        <v>3</v>
      </c>
      <c r="C49" s="21">
        <v>750</v>
      </c>
      <c r="D49" s="4" t="s">
        <v>86</v>
      </c>
      <c r="E49" s="33">
        <v>0</v>
      </c>
      <c r="F49" s="35">
        <v>0</v>
      </c>
      <c r="G49" s="11"/>
    </row>
    <row r="50" spans="1:7" x14ac:dyDescent="0.25">
      <c r="A50" s="14">
        <v>150106</v>
      </c>
      <c r="B50" s="15" t="s">
        <v>2</v>
      </c>
      <c r="C50" s="18">
        <v>140000</v>
      </c>
      <c r="D50" s="4" t="s">
        <v>86</v>
      </c>
      <c r="E50" s="33">
        <v>6.3899999999999998E-2</v>
      </c>
      <c r="F50" s="24">
        <f>E50+0.035</f>
        <v>9.8900000000000002E-2</v>
      </c>
      <c r="G50" s="11"/>
    </row>
    <row r="51" spans="1:7" x14ac:dyDescent="0.25">
      <c r="A51" s="15" t="s">
        <v>48</v>
      </c>
      <c r="B51" s="15" t="s">
        <v>21</v>
      </c>
      <c r="C51" s="21">
        <v>400</v>
      </c>
      <c r="D51" s="4" t="s">
        <v>86</v>
      </c>
      <c r="E51" s="33">
        <v>0.43664999999999993</v>
      </c>
      <c r="F51" s="35">
        <v>0.43664999999999993</v>
      </c>
      <c r="G51" s="11"/>
    </row>
    <row r="52" spans="1:7" x14ac:dyDescent="0.25">
      <c r="A52" s="15" t="s">
        <v>49</v>
      </c>
      <c r="B52" s="15" t="s">
        <v>22</v>
      </c>
      <c r="C52" s="18">
        <v>2800</v>
      </c>
      <c r="D52" s="4" t="s">
        <v>86</v>
      </c>
      <c r="E52" s="33">
        <v>0.43664999999999993</v>
      </c>
      <c r="F52" s="35">
        <v>0.43664999999999993</v>
      </c>
      <c r="G52" s="11"/>
    </row>
    <row r="53" spans="1:7" ht="45" x14ac:dyDescent="0.25">
      <c r="A53" s="15" t="s">
        <v>50</v>
      </c>
      <c r="B53" s="15" t="s">
        <v>23</v>
      </c>
      <c r="C53" s="21">
        <v>35000</v>
      </c>
      <c r="D53" s="4" t="s">
        <v>86</v>
      </c>
      <c r="E53" s="33">
        <v>0.43664999999999993</v>
      </c>
      <c r="F53" s="35">
        <v>0.43664999999999993</v>
      </c>
      <c r="G53" s="11"/>
    </row>
    <row r="54" spans="1:7" x14ac:dyDescent="0.25">
      <c r="A54" s="5">
        <v>150203</v>
      </c>
      <c r="B54" s="12" t="s">
        <v>65</v>
      </c>
      <c r="C54" s="20">
        <v>1</v>
      </c>
      <c r="D54" s="4" t="s">
        <v>86</v>
      </c>
      <c r="E54" s="33">
        <v>9.5849999999999991E-2</v>
      </c>
      <c r="F54" s="24">
        <f>E54+0.06</f>
        <v>0.15584999999999999</v>
      </c>
      <c r="G54" s="11"/>
    </row>
    <row r="55" spans="1:7" x14ac:dyDescent="0.25">
      <c r="A55" s="14">
        <v>16010301</v>
      </c>
      <c r="B55" s="15" t="s">
        <v>4</v>
      </c>
      <c r="C55" s="21">
        <v>670</v>
      </c>
      <c r="D55" s="4" t="s">
        <v>86</v>
      </c>
      <c r="E55" s="33">
        <v>0.15974999999999998</v>
      </c>
      <c r="F55" s="35">
        <v>0.15974999999999998</v>
      </c>
      <c r="G55" s="11"/>
    </row>
    <row r="56" spans="1:7" x14ac:dyDescent="0.25">
      <c r="A56" s="14">
        <v>16010303</v>
      </c>
      <c r="B56" s="15" t="s">
        <v>5</v>
      </c>
      <c r="C56" s="18">
        <v>2000</v>
      </c>
      <c r="D56" s="4" t="s">
        <v>86</v>
      </c>
      <c r="E56" s="33">
        <v>0.15974999999999998</v>
      </c>
      <c r="F56" s="35">
        <v>0.15974999999999998</v>
      </c>
      <c r="G56" s="11"/>
    </row>
    <row r="57" spans="1:7" x14ac:dyDescent="0.25">
      <c r="A57" s="15" t="s">
        <v>51</v>
      </c>
      <c r="B57" s="15" t="s">
        <v>24</v>
      </c>
      <c r="C57" s="21">
        <v>700</v>
      </c>
      <c r="D57" s="4" t="s">
        <v>86</v>
      </c>
      <c r="E57" s="33">
        <v>0.43664999999999993</v>
      </c>
      <c r="F57" s="35">
        <v>0.43664999999999993</v>
      </c>
      <c r="G57" s="11"/>
    </row>
    <row r="58" spans="1:7" x14ac:dyDescent="0.25">
      <c r="A58" s="15" t="s">
        <v>52</v>
      </c>
      <c r="B58" s="15" t="s">
        <v>39</v>
      </c>
      <c r="C58" s="18">
        <v>1500</v>
      </c>
      <c r="D58" s="4" t="s">
        <v>86</v>
      </c>
      <c r="E58" s="33">
        <v>0.43664999999999993</v>
      </c>
      <c r="F58" s="35">
        <v>0.43664999999999993</v>
      </c>
      <c r="G58" s="11"/>
    </row>
    <row r="59" spans="1:7" ht="30" x14ac:dyDescent="0.25">
      <c r="A59" s="15" t="s">
        <v>53</v>
      </c>
      <c r="B59" s="15" t="s">
        <v>25</v>
      </c>
      <c r="C59" s="21">
        <v>50</v>
      </c>
      <c r="D59" s="4" t="s">
        <v>86</v>
      </c>
      <c r="E59" s="33">
        <v>0</v>
      </c>
      <c r="F59" s="35">
        <v>0</v>
      </c>
      <c r="G59" s="11"/>
    </row>
    <row r="60" spans="1:7" x14ac:dyDescent="0.25">
      <c r="A60" s="15" t="s">
        <v>54</v>
      </c>
      <c r="B60" s="15" t="s">
        <v>26</v>
      </c>
      <c r="C60" s="18">
        <v>90</v>
      </c>
      <c r="D60" s="4" t="s">
        <v>86</v>
      </c>
      <c r="E60" s="33">
        <v>0.70289999999999997</v>
      </c>
      <c r="F60" s="35">
        <v>0.70289999999999997</v>
      </c>
      <c r="G60" s="11"/>
    </row>
    <row r="61" spans="1:7" x14ac:dyDescent="0.25">
      <c r="A61" s="5">
        <v>160304</v>
      </c>
      <c r="B61" s="4" t="s">
        <v>66</v>
      </c>
      <c r="C61" s="19">
        <v>1</v>
      </c>
      <c r="D61" s="4" t="s">
        <v>86</v>
      </c>
      <c r="E61" s="33">
        <v>0.1278</v>
      </c>
      <c r="F61" s="35">
        <v>0.1278</v>
      </c>
      <c r="G61" s="11"/>
    </row>
    <row r="62" spans="1:7" ht="30" x14ac:dyDescent="0.25">
      <c r="A62" s="4" t="s">
        <v>67</v>
      </c>
      <c r="B62" s="4" t="s">
        <v>68</v>
      </c>
      <c r="C62" s="20">
        <v>1</v>
      </c>
      <c r="D62" s="4" t="s">
        <v>86</v>
      </c>
      <c r="E62" s="33">
        <v>0.82004999999999995</v>
      </c>
      <c r="F62" s="35">
        <v>0.82004999999999995</v>
      </c>
      <c r="G62" s="11"/>
    </row>
    <row r="63" spans="1:7" x14ac:dyDescent="0.25">
      <c r="A63" s="15" t="s">
        <v>55</v>
      </c>
      <c r="B63" s="15" t="s">
        <v>40</v>
      </c>
      <c r="C63" s="21">
        <v>10000</v>
      </c>
      <c r="D63" s="4" t="s">
        <v>86</v>
      </c>
      <c r="E63" s="33">
        <v>-0.37400000000000005</v>
      </c>
      <c r="F63" s="35">
        <v>-0.37400000000000005</v>
      </c>
      <c r="G63" s="11"/>
    </row>
    <row r="64" spans="1:7" x14ac:dyDescent="0.25">
      <c r="A64" s="6" t="s">
        <v>64</v>
      </c>
      <c r="B64" s="6" t="s">
        <v>35</v>
      </c>
      <c r="C64" s="20">
        <v>1</v>
      </c>
      <c r="D64" s="4" t="s">
        <v>86</v>
      </c>
      <c r="E64" s="33">
        <v>0.35144999999999998</v>
      </c>
      <c r="F64" s="35">
        <v>0.35144999999999998</v>
      </c>
      <c r="G64" s="11"/>
    </row>
    <row r="65" spans="1:7" ht="30" x14ac:dyDescent="0.25">
      <c r="A65" s="5">
        <v>170107</v>
      </c>
      <c r="B65" s="4" t="s">
        <v>37</v>
      </c>
      <c r="C65" s="19">
        <v>1</v>
      </c>
      <c r="D65" s="4" t="s">
        <v>86</v>
      </c>
      <c r="E65" s="33">
        <v>2.1299999999999999E-2</v>
      </c>
      <c r="F65" s="35">
        <v>2.1299999999999999E-2</v>
      </c>
      <c r="G65" s="11"/>
    </row>
    <row r="66" spans="1:7" x14ac:dyDescent="0.25">
      <c r="A66" s="14">
        <v>170201</v>
      </c>
      <c r="B66" s="15" t="s">
        <v>1</v>
      </c>
      <c r="C66" s="18">
        <v>12000</v>
      </c>
      <c r="D66" s="4" t="s">
        <v>86</v>
      </c>
      <c r="E66" s="33">
        <v>2.1299999999999999E-2</v>
      </c>
      <c r="F66" s="35">
        <v>2.1299999999999999E-2</v>
      </c>
      <c r="G66" s="11"/>
    </row>
    <row r="67" spans="1:7" x14ac:dyDescent="0.25">
      <c r="A67" s="5">
        <v>170504</v>
      </c>
      <c r="B67" s="4" t="s">
        <v>6</v>
      </c>
      <c r="C67" s="19">
        <v>1</v>
      </c>
      <c r="D67" s="4" t="s">
        <v>86</v>
      </c>
      <c r="E67" s="33">
        <v>1.065E-2</v>
      </c>
      <c r="F67" s="35">
        <v>1.065E-2</v>
      </c>
      <c r="G67" s="11"/>
    </row>
    <row r="68" spans="1:7" ht="30" x14ac:dyDescent="0.25">
      <c r="A68" s="14">
        <v>170904</v>
      </c>
      <c r="B68" s="15" t="s">
        <v>7</v>
      </c>
      <c r="C68" s="18">
        <v>200000</v>
      </c>
      <c r="D68" s="4" t="s">
        <v>86</v>
      </c>
      <c r="E68" s="33">
        <v>5.3249999999999999E-2</v>
      </c>
      <c r="F68" s="24">
        <f>E68+0.026</f>
        <v>7.9250000000000001E-2</v>
      </c>
      <c r="G68" s="11"/>
    </row>
    <row r="69" spans="1:7" ht="30" x14ac:dyDescent="0.25">
      <c r="A69" s="15" t="s">
        <v>56</v>
      </c>
      <c r="B69" s="15" t="s">
        <v>27</v>
      </c>
      <c r="C69" s="21">
        <v>900</v>
      </c>
      <c r="D69" s="4" t="s">
        <v>86</v>
      </c>
      <c r="E69" s="33">
        <v>2.343</v>
      </c>
      <c r="F69" s="35">
        <v>2.343</v>
      </c>
      <c r="G69" s="11"/>
    </row>
    <row r="70" spans="1:7" x14ac:dyDescent="0.25">
      <c r="A70" s="15" t="s">
        <v>57</v>
      </c>
      <c r="B70" s="15" t="s">
        <v>28</v>
      </c>
      <c r="C70" s="18">
        <v>20</v>
      </c>
      <c r="D70" s="4" t="s">
        <v>86</v>
      </c>
      <c r="E70" s="33">
        <v>2.343</v>
      </c>
      <c r="F70" s="35">
        <v>2.343</v>
      </c>
      <c r="G70" s="11"/>
    </row>
    <row r="71" spans="1:7" x14ac:dyDescent="0.25">
      <c r="A71" s="7">
        <v>190801</v>
      </c>
      <c r="B71" s="6" t="s">
        <v>38</v>
      </c>
      <c r="C71" s="19">
        <v>1</v>
      </c>
      <c r="D71" s="4" t="s">
        <v>86</v>
      </c>
      <c r="E71" s="33">
        <v>0.1065</v>
      </c>
      <c r="F71" s="24">
        <f>E71+0.06</f>
        <v>0.16649999999999998</v>
      </c>
      <c r="G71" s="11"/>
    </row>
    <row r="72" spans="1:7" x14ac:dyDescent="0.25">
      <c r="A72" s="23">
        <v>190805</v>
      </c>
      <c r="B72" s="16" t="s">
        <v>8</v>
      </c>
      <c r="C72" s="18">
        <v>40000</v>
      </c>
      <c r="D72" s="4" t="s">
        <v>86</v>
      </c>
      <c r="E72" s="33">
        <v>0.1065</v>
      </c>
      <c r="F72" s="24">
        <f>E72+0.06</f>
        <v>0.16649999999999998</v>
      </c>
      <c r="G72" s="11"/>
    </row>
    <row r="73" spans="1:7" x14ac:dyDescent="0.25">
      <c r="A73" s="7">
        <v>200101</v>
      </c>
      <c r="B73" s="6" t="s">
        <v>69</v>
      </c>
      <c r="C73" s="19">
        <v>1</v>
      </c>
      <c r="D73" s="4" t="s">
        <v>86</v>
      </c>
      <c r="E73" s="33">
        <v>0</v>
      </c>
      <c r="F73" s="35">
        <v>0</v>
      </c>
      <c r="G73" s="11"/>
    </row>
    <row r="74" spans="1:7" x14ac:dyDescent="0.25">
      <c r="A74" s="23">
        <v>200108</v>
      </c>
      <c r="B74" s="16" t="s">
        <v>9</v>
      </c>
      <c r="C74" s="18">
        <v>1018000</v>
      </c>
      <c r="D74" s="4" t="s">
        <v>86</v>
      </c>
      <c r="E74" s="33">
        <v>2.1299999999999999E-2</v>
      </c>
      <c r="F74" s="35">
        <v>2.1299999999999999E-2</v>
      </c>
      <c r="G74" s="11"/>
    </row>
    <row r="75" spans="1:7" x14ac:dyDescent="0.25">
      <c r="A75" s="7">
        <v>200110</v>
      </c>
      <c r="B75" s="6" t="s">
        <v>70</v>
      </c>
      <c r="C75" s="19">
        <v>1</v>
      </c>
      <c r="D75" s="4" t="s">
        <v>86</v>
      </c>
      <c r="E75" s="33">
        <v>0.1065</v>
      </c>
      <c r="F75" s="24">
        <f>E75+0.06</f>
        <v>0.16649999999999998</v>
      </c>
      <c r="G75" s="11"/>
    </row>
    <row r="76" spans="1:7" x14ac:dyDescent="0.25">
      <c r="A76" s="7">
        <v>200111</v>
      </c>
      <c r="B76" s="6" t="s">
        <v>71</v>
      </c>
      <c r="C76" s="20">
        <v>1</v>
      </c>
      <c r="D76" s="4" t="s">
        <v>86</v>
      </c>
      <c r="E76" s="33">
        <v>0.1065</v>
      </c>
      <c r="F76" s="24">
        <f>E76+0.06</f>
        <v>0.16649999999999998</v>
      </c>
      <c r="G76" s="11"/>
    </row>
    <row r="77" spans="1:7" x14ac:dyDescent="0.25">
      <c r="A77" s="15" t="s">
        <v>58</v>
      </c>
      <c r="B77" s="15" t="s">
        <v>29</v>
      </c>
      <c r="C77" s="21">
        <v>700</v>
      </c>
      <c r="D77" s="4" t="s">
        <v>86</v>
      </c>
      <c r="E77" s="33">
        <v>0</v>
      </c>
      <c r="F77" s="35">
        <v>0</v>
      </c>
      <c r="G77" s="11"/>
    </row>
    <row r="78" spans="1:7" ht="30" x14ac:dyDescent="0.25">
      <c r="A78" s="5" t="s">
        <v>41</v>
      </c>
      <c r="B78" s="4" t="s">
        <v>13</v>
      </c>
      <c r="C78" s="20">
        <v>1</v>
      </c>
      <c r="D78" s="4" t="s">
        <v>86</v>
      </c>
      <c r="E78" s="33">
        <v>0</v>
      </c>
      <c r="F78" s="35">
        <v>0</v>
      </c>
      <c r="G78" s="11"/>
    </row>
    <row r="79" spans="1:7" x14ac:dyDescent="0.25">
      <c r="A79" s="23">
        <v>200125</v>
      </c>
      <c r="B79" s="16" t="s">
        <v>10</v>
      </c>
      <c r="C79" s="21">
        <v>4000</v>
      </c>
      <c r="D79" s="4" t="s">
        <v>86</v>
      </c>
      <c r="E79" s="33">
        <v>0</v>
      </c>
      <c r="F79" s="35">
        <v>0</v>
      </c>
      <c r="G79" s="11"/>
    </row>
    <row r="80" spans="1:7" x14ac:dyDescent="0.25">
      <c r="A80" s="4" t="s">
        <v>72</v>
      </c>
      <c r="B80" s="4" t="s">
        <v>73</v>
      </c>
      <c r="C80" s="20">
        <v>1</v>
      </c>
      <c r="D80" s="4" t="s">
        <v>86</v>
      </c>
      <c r="E80" s="33">
        <v>0.45794999999999997</v>
      </c>
      <c r="F80" s="35">
        <v>0.45794999999999997</v>
      </c>
      <c r="G80" s="11"/>
    </row>
    <row r="81" spans="1:7" ht="45" x14ac:dyDescent="0.25">
      <c r="A81" s="15" t="s">
        <v>59</v>
      </c>
      <c r="B81" s="15" t="s">
        <v>30</v>
      </c>
      <c r="C81" s="21">
        <v>500</v>
      </c>
      <c r="D81" s="4" t="s">
        <v>86</v>
      </c>
      <c r="E81" s="33">
        <v>0.64964999999999995</v>
      </c>
      <c r="F81" s="35">
        <v>0.64964999999999995</v>
      </c>
      <c r="G81" s="11"/>
    </row>
    <row r="82" spans="1:7" ht="30" x14ac:dyDescent="0.25">
      <c r="A82" s="5" t="s">
        <v>74</v>
      </c>
      <c r="B82" s="4" t="s">
        <v>75</v>
      </c>
      <c r="C82" s="20">
        <v>1</v>
      </c>
      <c r="D82" s="4" t="s">
        <v>86</v>
      </c>
      <c r="E82" s="33">
        <v>0</v>
      </c>
      <c r="F82" s="35">
        <v>0</v>
      </c>
      <c r="G82" s="11"/>
    </row>
    <row r="83" spans="1:7" ht="45" x14ac:dyDescent="0.25">
      <c r="A83" s="5" t="s">
        <v>42</v>
      </c>
      <c r="B83" s="4" t="s">
        <v>14</v>
      </c>
      <c r="C83" s="19">
        <v>1</v>
      </c>
      <c r="D83" s="4" t="s">
        <v>86</v>
      </c>
      <c r="E83" s="33">
        <v>0</v>
      </c>
      <c r="F83" s="35">
        <v>0</v>
      </c>
      <c r="G83" s="11"/>
    </row>
    <row r="84" spans="1:7" ht="45" x14ac:dyDescent="0.25">
      <c r="A84" s="5" t="s">
        <v>43</v>
      </c>
      <c r="B84" s="4" t="s">
        <v>15</v>
      </c>
      <c r="C84" s="20">
        <v>1</v>
      </c>
      <c r="D84" s="4" t="s">
        <v>86</v>
      </c>
      <c r="E84" s="33">
        <v>0</v>
      </c>
      <c r="F84" s="35">
        <v>0</v>
      </c>
      <c r="G84" s="11"/>
    </row>
    <row r="85" spans="1:7" ht="30" customHeight="1" x14ac:dyDescent="0.25">
      <c r="A85" s="14" t="s">
        <v>44</v>
      </c>
      <c r="B85" s="15" t="s">
        <v>16</v>
      </c>
      <c r="C85" s="21">
        <v>40</v>
      </c>
      <c r="D85" s="4" t="s">
        <v>86</v>
      </c>
      <c r="E85" s="33">
        <v>0</v>
      </c>
      <c r="F85" s="35">
        <v>0</v>
      </c>
      <c r="G85" s="11"/>
    </row>
    <row r="86" spans="1:7" ht="60" x14ac:dyDescent="0.25">
      <c r="A86" s="5" t="s">
        <v>45</v>
      </c>
      <c r="B86" s="4" t="s">
        <v>17</v>
      </c>
      <c r="C86" s="20">
        <v>1</v>
      </c>
      <c r="D86" s="4" t="s">
        <v>86</v>
      </c>
      <c r="E86" s="33">
        <v>0</v>
      </c>
      <c r="F86" s="35">
        <v>0</v>
      </c>
      <c r="G86" s="11"/>
    </row>
    <row r="87" spans="1:7" ht="30" customHeight="1" x14ac:dyDescent="0.25">
      <c r="A87" s="14">
        <v>20013611</v>
      </c>
      <c r="B87" s="15" t="s">
        <v>18</v>
      </c>
      <c r="C87" s="21">
        <v>400</v>
      </c>
      <c r="D87" s="4" t="s">
        <v>86</v>
      </c>
      <c r="E87" s="33">
        <v>0</v>
      </c>
      <c r="F87" s="35">
        <v>0</v>
      </c>
      <c r="G87" s="11"/>
    </row>
    <row r="88" spans="1:7" ht="45" x14ac:dyDescent="0.25">
      <c r="A88" s="5">
        <v>20013612</v>
      </c>
      <c r="B88" s="4" t="s">
        <v>130</v>
      </c>
      <c r="C88" s="20">
        <v>1</v>
      </c>
      <c r="D88" s="4" t="s">
        <v>86</v>
      </c>
      <c r="E88" s="33">
        <v>0</v>
      </c>
      <c r="F88" s="35">
        <v>0</v>
      </c>
      <c r="G88" s="11"/>
    </row>
    <row r="89" spans="1:7" ht="45" x14ac:dyDescent="0.25">
      <c r="A89" s="14">
        <v>20013614</v>
      </c>
      <c r="B89" s="15" t="s">
        <v>129</v>
      </c>
      <c r="C89" s="21">
        <v>900</v>
      </c>
      <c r="D89" s="4" t="s">
        <v>86</v>
      </c>
      <c r="E89" s="33">
        <v>0</v>
      </c>
      <c r="F89" s="35">
        <v>0</v>
      </c>
      <c r="G89" s="11"/>
    </row>
    <row r="90" spans="1:7" ht="45" x14ac:dyDescent="0.25">
      <c r="A90" s="14">
        <v>20013615</v>
      </c>
      <c r="B90" s="15" t="s">
        <v>125</v>
      </c>
      <c r="C90" s="18">
        <v>400</v>
      </c>
      <c r="D90" s="4" t="s">
        <v>86</v>
      </c>
      <c r="E90" s="33">
        <v>0</v>
      </c>
      <c r="F90" s="35">
        <v>0</v>
      </c>
      <c r="G90" s="11"/>
    </row>
    <row r="91" spans="1:7" ht="60" x14ac:dyDescent="0.25">
      <c r="A91" s="5">
        <v>20013616</v>
      </c>
      <c r="B91" s="4" t="s">
        <v>81</v>
      </c>
      <c r="C91" s="19">
        <v>1</v>
      </c>
      <c r="D91" s="4" t="s">
        <v>86</v>
      </c>
      <c r="E91" s="33">
        <v>0</v>
      </c>
      <c r="F91" s="35">
        <v>0</v>
      </c>
      <c r="G91" s="11"/>
    </row>
    <row r="92" spans="1:7" x14ac:dyDescent="0.25">
      <c r="A92" s="23">
        <v>200139</v>
      </c>
      <c r="B92" s="16" t="s">
        <v>11</v>
      </c>
      <c r="C92" s="18">
        <v>3000</v>
      </c>
      <c r="D92" s="4" t="s">
        <v>86</v>
      </c>
      <c r="E92" s="33">
        <v>6.3899999999999998E-2</v>
      </c>
      <c r="F92" s="35">
        <v>6.3899999999999998E-2</v>
      </c>
      <c r="G92" s="11"/>
    </row>
    <row r="93" spans="1:7" x14ac:dyDescent="0.25">
      <c r="A93" s="7" t="s">
        <v>76</v>
      </c>
      <c r="B93" s="6" t="s">
        <v>28</v>
      </c>
      <c r="C93" s="19">
        <v>1</v>
      </c>
      <c r="D93" s="4" t="s">
        <v>86</v>
      </c>
      <c r="E93" s="33">
        <v>2.343</v>
      </c>
      <c r="F93" s="35">
        <v>2.343</v>
      </c>
      <c r="G93" s="11"/>
    </row>
    <row r="94" spans="1:7" x14ac:dyDescent="0.25">
      <c r="A94" s="23">
        <v>200199</v>
      </c>
      <c r="B94" s="16" t="s">
        <v>82</v>
      </c>
      <c r="C94" s="18">
        <v>3000</v>
      </c>
      <c r="D94" s="4" t="s">
        <v>86</v>
      </c>
      <c r="E94" s="33">
        <v>9.5849999999999991E-2</v>
      </c>
      <c r="F94" s="24">
        <f>E94+0.06</f>
        <v>0.15584999999999999</v>
      </c>
      <c r="G94" s="11"/>
    </row>
    <row r="95" spans="1:7" x14ac:dyDescent="0.25">
      <c r="A95" s="7">
        <v>200201</v>
      </c>
      <c r="B95" s="6" t="s">
        <v>83</v>
      </c>
      <c r="C95" s="19">
        <v>1</v>
      </c>
      <c r="D95" s="4" t="s">
        <v>86</v>
      </c>
      <c r="E95" s="33">
        <v>5.3249999999999999E-2</v>
      </c>
      <c r="F95" s="35">
        <v>5.3249999999999999E-2</v>
      </c>
      <c r="G95" s="11"/>
    </row>
    <row r="96" spans="1:7" x14ac:dyDescent="0.25">
      <c r="A96" s="14">
        <v>200301</v>
      </c>
      <c r="B96" s="15" t="s">
        <v>84</v>
      </c>
      <c r="C96" s="18">
        <v>380000</v>
      </c>
      <c r="D96" s="4" t="s">
        <v>86</v>
      </c>
      <c r="E96" s="33">
        <v>6.3899999999999998E-2</v>
      </c>
      <c r="F96" s="24">
        <f>E96+0.06</f>
        <v>0.1239</v>
      </c>
      <c r="G96" s="11"/>
    </row>
    <row r="97" spans="1:7" x14ac:dyDescent="0.25">
      <c r="A97" s="14">
        <v>200307</v>
      </c>
      <c r="B97" s="15" t="s">
        <v>12</v>
      </c>
      <c r="C97" s="21">
        <v>12000</v>
      </c>
      <c r="D97" s="4" t="s">
        <v>86</v>
      </c>
      <c r="E97" s="33">
        <v>8.5199999999999998E-2</v>
      </c>
      <c r="F97" s="24">
        <f>E97+0.037</f>
        <v>0.1222</v>
      </c>
      <c r="G97" s="11"/>
    </row>
    <row r="98" spans="1:7" x14ac:dyDescent="0.25">
      <c r="A98" s="5">
        <v>200398</v>
      </c>
      <c r="B98" s="4" t="s">
        <v>77</v>
      </c>
      <c r="C98" s="20">
        <v>1</v>
      </c>
      <c r="D98" s="4" t="s">
        <v>86</v>
      </c>
      <c r="E98" s="33">
        <v>8.5199999999999998E-2</v>
      </c>
      <c r="F98" s="24">
        <f>E98+0.06</f>
        <v>0.1452</v>
      </c>
      <c r="G98" s="11"/>
    </row>
    <row r="99" spans="1:7" x14ac:dyDescent="0.25">
      <c r="A99" s="5">
        <v>900004</v>
      </c>
      <c r="B99" s="4" t="s">
        <v>78</v>
      </c>
      <c r="C99" s="19">
        <v>1</v>
      </c>
      <c r="D99" s="4" t="s">
        <v>86</v>
      </c>
      <c r="E99" s="33">
        <v>3.1949999999999999E-2</v>
      </c>
      <c r="F99" s="35">
        <v>3.1949999999999999E-2</v>
      </c>
      <c r="G99" s="11"/>
    </row>
    <row r="100" spans="1:7" x14ac:dyDescent="0.25">
      <c r="A100" s="28" t="s">
        <v>143</v>
      </c>
      <c r="B100" s="29"/>
      <c r="C100" s="29"/>
      <c r="D100" s="29"/>
      <c r="E100" s="29"/>
      <c r="F100" s="29"/>
    </row>
    <row r="101" spans="1:7" x14ac:dyDescent="0.25">
      <c r="A101" s="27"/>
      <c r="B101" s="27"/>
      <c r="C101" s="27"/>
      <c r="D101" s="27"/>
      <c r="E101" s="27"/>
      <c r="F101" s="27"/>
    </row>
    <row r="102" spans="1:7" x14ac:dyDescent="0.25">
      <c r="A102" s="27"/>
      <c r="B102" s="27"/>
      <c r="C102" s="27"/>
      <c r="D102" s="27"/>
      <c r="E102" s="27"/>
      <c r="F102" s="27"/>
    </row>
    <row r="103" spans="1:7" x14ac:dyDescent="0.25">
      <c r="A103" s="27"/>
      <c r="B103" s="27"/>
      <c r="C103" s="27"/>
      <c r="D103" s="27"/>
      <c r="E103" s="27"/>
      <c r="F103" s="27"/>
    </row>
    <row r="104" spans="1:7" x14ac:dyDescent="0.25">
      <c r="A104" s="27" t="s">
        <v>135</v>
      </c>
      <c r="B104" s="27"/>
      <c r="C104" s="27"/>
      <c r="D104" s="27"/>
      <c r="E104" s="27"/>
      <c r="F104" s="27"/>
    </row>
    <row r="105" spans="1:7" x14ac:dyDescent="0.25">
      <c r="A105" s="27"/>
      <c r="B105" s="27"/>
      <c r="C105" s="27"/>
      <c r="D105" s="27"/>
      <c r="E105" s="27"/>
      <c r="F105" s="27"/>
    </row>
    <row r="106" spans="1:7" x14ac:dyDescent="0.25">
      <c r="A106" s="27" t="s">
        <v>128</v>
      </c>
      <c r="B106" s="27"/>
      <c r="C106" s="27"/>
      <c r="D106" s="27"/>
      <c r="E106" s="27"/>
      <c r="F106" s="27"/>
    </row>
    <row r="107" spans="1:7" x14ac:dyDescent="0.25">
      <c r="A107" s="27"/>
      <c r="B107" s="27"/>
      <c r="C107" s="27"/>
      <c r="D107" s="27"/>
      <c r="E107" s="27"/>
      <c r="F107" s="27"/>
    </row>
    <row r="108" spans="1:7" x14ac:dyDescent="0.25">
      <c r="A108" t="s">
        <v>131</v>
      </c>
      <c r="B108"/>
      <c r="C108"/>
      <c r="D108"/>
      <c r="E108" s="34"/>
      <c r="F108" s="11"/>
    </row>
    <row r="109" spans="1:7" x14ac:dyDescent="0.25">
      <c r="A109" t="s">
        <v>118</v>
      </c>
    </row>
    <row r="110" spans="1:7" x14ac:dyDescent="0.25">
      <c r="A110" t="s">
        <v>126</v>
      </c>
    </row>
    <row r="111" spans="1:7" x14ac:dyDescent="0.25">
      <c r="A111" s="26" t="s">
        <v>144</v>
      </c>
      <c r="B111" s="27"/>
      <c r="C111" s="27"/>
      <c r="D111" s="27"/>
      <c r="E111" s="27"/>
      <c r="F111" s="27"/>
    </row>
    <row r="112" spans="1:7" x14ac:dyDescent="0.25">
      <c r="A112" s="27"/>
      <c r="B112" s="27"/>
      <c r="C112" s="27"/>
      <c r="D112" s="27"/>
      <c r="E112" s="27"/>
      <c r="F112" s="27"/>
    </row>
  </sheetData>
  <mergeCells count="4">
    <mergeCell ref="A111:F112"/>
    <mergeCell ref="A106:F107"/>
    <mergeCell ref="A104:F105"/>
    <mergeCell ref="A100:F103"/>
  </mergeCells>
  <pageMargins left="0.51181102362204722" right="0.51181102362204722" top="0.55118110236220474" bottom="0.55118110236220474" header="0.31496062992125984" footer="0.31496062992125984"/>
  <pageSetup paperSize="9" scale="95"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8C2528-5DEB-4B33-9E49-6A0F87E24717}">
  <ds:schemaRefs>
    <ds:schemaRef ds:uri="http://www.w3.org/XML/1998/namespace"/>
    <ds:schemaRef ds:uri="http://purl.org/dc/terms/"/>
    <ds:schemaRef ds:uri="http://purl.org/dc/dcmitype/"/>
    <ds:schemaRef ds:uri="http://schemas.openxmlformats.org/package/2006/metadata/core-properties"/>
    <ds:schemaRef ds:uri="d5573a5d-10e4-4724-a6b0-f07fd5e60675"/>
    <ds:schemaRef ds:uri="http://schemas.microsoft.com/office/2006/documentManagement/types"/>
    <ds:schemaRef ds:uri="http://schemas.microsoft.com/office/infopath/2007/PartnerControls"/>
    <ds:schemaRef ds:uri="http://schemas.microsoft.com/office/2006/metadata/properties"/>
    <ds:schemaRef ds:uri="dc4eddb5-893d-46fb-9a13-cb0b8602c7d4"/>
    <ds:schemaRef ds:uri="http://schemas.microsoft.com/sharepoint/v4"/>
    <ds:schemaRef ds:uri="http://purl.org/dc/elements/1.1/"/>
  </ds:schemaRefs>
</ds:datastoreItem>
</file>

<file path=customXml/itemProps2.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3.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2.  HL 2-2_23_512-3 muudatus_Teenuste hinnakiri_Lääne-Virumaa (sh Keskpolügoon)</dc:title>
  <dc:creator>Anu Arukaev</dc:creator>
  <cp:lastModifiedBy>Moonika Gross</cp:lastModifiedBy>
  <dcterms:created xsi:type="dcterms:W3CDTF">2023-02-27T13:26:22Z</dcterms:created>
  <dcterms:modified xsi:type="dcterms:W3CDTF">2026-05-25T11:07:24Z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